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2"/>
  </bookViews>
  <sheets>
    <sheet name="QledX PRO A 15%" sheetId="2" r:id="rId1"/>
    <sheet name="QledX PRO B 25%" sheetId="1" r:id="rId2"/>
    <sheet name="QledX Xperience 30%" sheetId="3" r:id="rId3"/>
  </sheets>
  <calcPr calcId="145621"/>
</workbook>
</file>

<file path=xl/calcChain.xml><?xml version="1.0" encoding="utf-8"?>
<calcChain xmlns="http://schemas.openxmlformats.org/spreadsheetml/2006/main">
  <c r="E28" i="3" l="1"/>
  <c r="D28" i="3"/>
  <c r="E28" i="2"/>
  <c r="D28" i="2"/>
  <c r="E32" i="3"/>
  <c r="D32" i="3"/>
  <c r="E24" i="3"/>
  <c r="D24" i="3"/>
  <c r="E23" i="3"/>
  <c r="D23" i="3"/>
  <c r="E21" i="3"/>
  <c r="D21" i="3"/>
  <c r="E19" i="3"/>
  <c r="D19" i="3"/>
  <c r="D9" i="3"/>
  <c r="E17" i="3" s="1"/>
  <c r="B9" i="3"/>
  <c r="D17" i="3" s="1"/>
  <c r="E32" i="2"/>
  <c r="D32" i="2"/>
  <c r="E24" i="2"/>
  <c r="D24" i="2"/>
  <c r="E23" i="2"/>
  <c r="D23" i="2"/>
  <c r="E21" i="2"/>
  <c r="D21" i="2"/>
  <c r="E19" i="2"/>
  <c r="D19" i="2"/>
  <c r="D9" i="2"/>
  <c r="E17" i="2" s="1"/>
  <c r="B9" i="2"/>
  <c r="D17" i="2" s="1"/>
  <c r="D26" i="3" l="1"/>
  <c r="E26" i="3"/>
  <c r="D26" i="2"/>
  <c r="E26" i="2"/>
  <c r="D9" i="1"/>
  <c r="B9" i="1"/>
  <c r="E31" i="3" l="1"/>
  <c r="E29" i="3"/>
  <c r="D31" i="3"/>
  <c r="D29" i="3"/>
  <c r="E31" i="2"/>
  <c r="E29" i="2"/>
  <c r="D31" i="2"/>
  <c r="D29" i="2"/>
  <c r="D21" i="1"/>
  <c r="E21" i="1"/>
  <c r="E23" i="1" l="1"/>
  <c r="E24" i="1" s="1"/>
  <c r="E19" i="1"/>
  <c r="E17" i="1"/>
  <c r="D17" i="1"/>
  <c r="D23" i="1"/>
  <c r="D24" i="1" s="1"/>
  <c r="D19" i="1"/>
  <c r="E28" i="1" l="1"/>
  <c r="D28" i="1"/>
  <c r="E26" i="1"/>
  <c r="E31" i="1" s="1"/>
  <c r="E32" i="1" s="1"/>
  <c r="D26" i="1"/>
  <c r="E29" i="1" l="1"/>
  <c r="D29" i="1"/>
  <c r="D31" i="1"/>
  <c r="D32" i="1" s="1"/>
</calcChain>
</file>

<file path=xl/sharedStrings.xml><?xml version="1.0" encoding="utf-8"?>
<sst xmlns="http://schemas.openxmlformats.org/spreadsheetml/2006/main" count="309" uniqueCount="63">
  <si>
    <t>Serie</t>
  </si>
  <si>
    <t>Pixelpitch</t>
  </si>
  <si>
    <t>Toeslag boven 3 meter</t>
  </si>
  <si>
    <t>Serie en type</t>
  </si>
  <si>
    <t>Aantal schermen</t>
  </si>
  <si>
    <t>Lengte (in stappen van 0,25 m)</t>
  </si>
  <si>
    <t>Breedte (in stappen van 0,25 m)</t>
  </si>
  <si>
    <t>Economic</t>
  </si>
  <si>
    <t>outdoor</t>
  </si>
  <si>
    <t>P10</t>
  </si>
  <si>
    <t>96x96</t>
  </si>
  <si>
    <t>fixed</t>
  </si>
  <si>
    <t>indoor</t>
  </si>
  <si>
    <t>P6.6</t>
  </si>
  <si>
    <t>64x64</t>
  </si>
  <si>
    <t>in/outdoor</t>
  </si>
  <si>
    <t>P4.8</t>
  </si>
  <si>
    <t>50x100</t>
  </si>
  <si>
    <t>rental</t>
  </si>
  <si>
    <t>Professional</t>
  </si>
  <si>
    <t>P3.9</t>
  </si>
  <si>
    <t>50x50</t>
  </si>
  <si>
    <t>EXP</t>
  </si>
  <si>
    <t>P1.5</t>
  </si>
  <si>
    <t>Pixelmesh curtain</t>
  </si>
  <si>
    <t>P6</t>
  </si>
  <si>
    <t>P8</t>
  </si>
  <si>
    <t>indoor/outdoor</t>
  </si>
  <si>
    <t>helderheid NITS</t>
  </si>
  <si>
    <t>afmeting paneel</t>
  </si>
  <si>
    <t>fixed/rental</t>
  </si>
  <si>
    <t>prijs/paneel</t>
  </si>
  <si>
    <t>prijs/m2</t>
  </si>
  <si>
    <t>ECO-OFP10</t>
  </si>
  <si>
    <t>Eco-IFP6.6</t>
  </si>
  <si>
    <t>Eco-IORP4.8</t>
  </si>
  <si>
    <t>PRO-OFP6.6</t>
  </si>
  <si>
    <t>PRO-IFP3.9</t>
  </si>
  <si>
    <t>PRO-ORP3.9</t>
  </si>
  <si>
    <t>EXP-IORP3.9</t>
  </si>
  <si>
    <t>EXP-IFP1.5</t>
  </si>
  <si>
    <t>EXP-IOFP4.8</t>
  </si>
  <si>
    <t>Vul onderstaande velden in</t>
  </si>
  <si>
    <t>Prijs per m2</t>
  </si>
  <si>
    <t>SERVICE CONTRACT PER JAAR EXCLUSIEF BTW</t>
  </si>
  <si>
    <t>Toeslag op Service contract</t>
  </si>
  <si>
    <t>UW MARGE</t>
  </si>
  <si>
    <t>LEDSCHERM prijs in EURO</t>
  </si>
  <si>
    <t>FRAME prijs in EURO</t>
  </si>
  <si>
    <t>CONTROLLING prijs in EURO</t>
  </si>
  <si>
    <t>INSTALLEREN (tot 3 m hoogte) prijs in EURO</t>
  </si>
  <si>
    <t>Dit heeft te maken met het bevestigen van het scherm. Prijzen zijn dus altijd indicatief totdat een offerte is goedgekeurd</t>
  </si>
  <si>
    <t xml:space="preserve"> </t>
  </si>
  <si>
    <t>scherm 1</t>
  </si>
  <si>
    <t>scherm 2</t>
  </si>
  <si>
    <t>Hoogte onderkant scherm in m</t>
  </si>
  <si>
    <t>Type</t>
  </si>
  <si>
    <r>
      <rPr>
        <b/>
        <sz val="11"/>
        <color rgb="FFFF0000"/>
        <rFont val="Calibri"/>
        <family val="2"/>
        <scheme val="minor"/>
      </rPr>
      <t>Let op</t>
    </r>
    <r>
      <rPr>
        <sz val="11"/>
        <color theme="1"/>
        <rFont val="Calibri"/>
        <family val="2"/>
        <scheme val="minor"/>
      </rPr>
      <t>: Het plaatsen van een Ledscherm bevat altijd een MAATWERK component. Dit heeft te maken met het bevestigen van het scherm. Prijzen zijn dus altijd indicatief totdat een offerte is goedgekeurd</t>
    </r>
  </si>
  <si>
    <r>
      <t xml:space="preserve">TOTAALPRIJS VERKOOP </t>
    </r>
    <r>
      <rPr>
        <b/>
        <sz val="11"/>
        <color theme="1"/>
        <rFont val="Calibri"/>
        <family val="2"/>
        <scheme val="minor"/>
      </rPr>
      <t>EXCLUSIEF BTW</t>
    </r>
  </si>
  <si>
    <r>
      <t xml:space="preserve">TOTAALPRIJS </t>
    </r>
    <r>
      <rPr>
        <sz val="11"/>
        <color rgb="FFFF0000"/>
        <rFont val="Calibri"/>
        <family val="2"/>
        <scheme val="minor"/>
      </rPr>
      <t>INKOOP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EXCLUSIEF BTW</t>
    </r>
  </si>
  <si>
    <t>REKENMODULE VERKOOPPRIJS QLEDX LEDSCHERM QLEDX PRO A DEALER</t>
  </si>
  <si>
    <t>REKENMODULE VERKOOPPRIJS QLEDX LEDSCHERM PRO B DEALER</t>
  </si>
  <si>
    <t>REKENMODULE VERKOOPPRIJS QLEDX LEDSCHERM XPERIENCE DEALER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</si>
</sst>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0" fontId="0" fillId="2" borderId="1" xfId="0" applyFill="1" applyBorder="1"/>
    <xf numFmtId="0" fontId="0" fillId="0" borderId="0" xfId="0" applyFill="1" applyBorder="1"/>
    <xf numFmtId="0" fontId="0" fillId="4" borderId="0" xfId="0" applyFill="1"/>
    <xf numFmtId="0" fontId="0" fillId="4" borderId="1" xfId="0" applyFill="1" applyBorder="1"/>
    <xf numFmtId="0" fontId="1" fillId="3" borderId="0" xfId="0" applyFont="1" applyFill="1"/>
    <xf numFmtId="0" fontId="1" fillId="0" borderId="0" xfId="0" applyFont="1" applyFill="1"/>
    <xf numFmtId="0" fontId="0" fillId="0" borderId="0" xfId="0" applyFill="1"/>
    <xf numFmtId="0" fontId="0" fillId="5" borderId="1" xfId="0" applyFill="1" applyBorder="1"/>
    <xf numFmtId="0" fontId="0" fillId="6" borderId="0" xfId="0" applyFill="1" applyAlignment="1">
      <alignment horizontal="right"/>
    </xf>
    <xf numFmtId="0" fontId="0" fillId="3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RowHeight="15" x14ac:dyDescent="0.25"/>
  <cols>
    <col min="1" max="1" width="30" customWidth="1"/>
    <col min="2" max="2" width="12.7109375" customWidth="1"/>
    <col min="3" max="3" width="1.7109375" customWidth="1"/>
    <col min="4" max="4" width="12.5703125" customWidth="1"/>
  </cols>
  <sheetData>
    <row r="1" spans="1:18" x14ac:dyDescent="0.25">
      <c r="A1" s="4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/>
      <c r="B4" s="3" t="s">
        <v>52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4" t="s">
        <v>4</v>
      </c>
      <c r="B5" s="8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4"/>
      <c r="B6" s="12" t="s">
        <v>53</v>
      </c>
      <c r="C6" s="13"/>
      <c r="D6" s="4" t="s">
        <v>54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2" t="s">
        <v>3</v>
      </c>
      <c r="B7" s="8" t="s">
        <v>34</v>
      </c>
      <c r="C7" s="3"/>
      <c r="D7" s="15" t="s">
        <v>36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2"/>
      <c r="B8" s="7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4" t="s">
        <v>43</v>
      </c>
      <c r="B9" s="8">
        <f>IF(B7="ECO-OFP10",1660,IF(B7="Eco-IFP6.6",1990,IF(B7="Eco-IORP4.8",2360,IF(B7="PRO-OFP6.6",2460,IF(B7="PRO-IFP3.9",2640,IF(B7="PRO-ORP3.9",2990,IF(B7="EXP-IFP1.5",3340,IF(B7="EXP-IORP3.9",3280,IF(B7="EXP-IOFP4.8",3160,0)))))))))</f>
        <v>1990</v>
      </c>
      <c r="C9" s="17"/>
      <c r="D9" s="15">
        <f t="shared" ref="D9" si="0">IF(D7="ECO-OFP10",1660,IF(D7="Eco-IFP6.6",1990,IF(D7="Eco-IORP4.8",2360,IF(D7="PRO-OFP6.6",2460,IF(D7="PRO-IFP3.9",2640,IF(D7="PRO-ORP3.9",2990,IF(D7="EXP-IFP1.5",3340,IF(D7="EXP-IORP3.9",3280,IF(D7="EXP-IOFP4.8",3160,0)))))))))</f>
        <v>2460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4"/>
      <c r="B10" s="7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 t="s">
        <v>5</v>
      </c>
      <c r="B11" s="8"/>
      <c r="C11" s="9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3"/>
      <c r="B12" s="7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3" t="s">
        <v>6</v>
      </c>
      <c r="B13" s="8"/>
      <c r="C13" s="9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3"/>
      <c r="B14" s="7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3" t="s">
        <v>55</v>
      </c>
      <c r="B15" s="8"/>
      <c r="C15" s="9"/>
      <c r="D15" s="15"/>
      <c r="E15" s="3"/>
      <c r="F15" s="3"/>
      <c r="G15" s="3"/>
      <c r="H15" s="3"/>
      <c r="I15" s="3"/>
      <c r="J15" s="4" t="s">
        <v>0</v>
      </c>
      <c r="K15" s="4" t="s">
        <v>56</v>
      </c>
      <c r="L15" s="5" t="s">
        <v>27</v>
      </c>
      <c r="M15" s="5" t="s">
        <v>28</v>
      </c>
      <c r="N15" s="5" t="s">
        <v>1</v>
      </c>
      <c r="O15" s="5" t="s">
        <v>29</v>
      </c>
      <c r="P15" s="5" t="s">
        <v>30</v>
      </c>
      <c r="Q15" s="5" t="s">
        <v>31</v>
      </c>
      <c r="R15" s="5" t="s">
        <v>32</v>
      </c>
    </row>
    <row r="16" spans="1:18" x14ac:dyDescent="0.25">
      <c r="A16" s="3"/>
      <c r="B16" s="9"/>
      <c r="C16" s="9"/>
      <c r="D16" s="3"/>
      <c r="E16" s="3"/>
      <c r="F16" s="3"/>
      <c r="G16" s="3"/>
      <c r="H16" s="3"/>
      <c r="I16" s="3"/>
      <c r="J16" s="3" t="s">
        <v>7</v>
      </c>
      <c r="K16" s="3" t="s">
        <v>33</v>
      </c>
      <c r="L16" s="6" t="s">
        <v>8</v>
      </c>
      <c r="M16" s="6">
        <v>8000</v>
      </c>
      <c r="N16" s="6" t="s">
        <v>9</v>
      </c>
      <c r="O16" s="6" t="s">
        <v>10</v>
      </c>
      <c r="P16" s="6" t="s">
        <v>11</v>
      </c>
      <c r="Q16" s="6">
        <v>1530</v>
      </c>
      <c r="R16" s="16">
        <v>1660</v>
      </c>
    </row>
    <row r="17" spans="1:18" x14ac:dyDescent="0.25">
      <c r="A17" s="4" t="s">
        <v>47</v>
      </c>
      <c r="B17" s="3"/>
      <c r="C17" s="3"/>
      <c r="D17" s="3">
        <f>SUM(B9*B11*B13)</f>
        <v>0</v>
      </c>
      <c r="E17" s="3">
        <f>SUM(D9*D11*D13)</f>
        <v>0</v>
      </c>
      <c r="F17" s="3"/>
      <c r="G17" s="3"/>
      <c r="H17" s="3"/>
      <c r="I17" s="3"/>
      <c r="J17" s="3" t="s">
        <v>7</v>
      </c>
      <c r="K17" s="3" t="s">
        <v>34</v>
      </c>
      <c r="L17" s="6" t="s">
        <v>12</v>
      </c>
      <c r="M17" s="6">
        <v>2000</v>
      </c>
      <c r="N17" s="6" t="s">
        <v>13</v>
      </c>
      <c r="O17" s="6" t="s">
        <v>14</v>
      </c>
      <c r="P17" s="6" t="s">
        <v>11</v>
      </c>
      <c r="Q17" s="6">
        <v>815</v>
      </c>
      <c r="R17" s="16">
        <v>1990</v>
      </c>
    </row>
    <row r="18" spans="1:18" x14ac:dyDescent="0.25">
      <c r="A18" s="3"/>
      <c r="B18" s="3"/>
      <c r="C18" s="3"/>
      <c r="D18" s="3"/>
      <c r="E18" s="3"/>
      <c r="F18" s="3"/>
      <c r="G18" s="3"/>
      <c r="H18" s="3"/>
      <c r="I18" s="3"/>
      <c r="J18" s="3" t="s">
        <v>7</v>
      </c>
      <c r="K18" s="3" t="s">
        <v>35</v>
      </c>
      <c r="L18" s="6" t="s">
        <v>15</v>
      </c>
      <c r="M18" s="6">
        <v>7000</v>
      </c>
      <c r="N18" s="6" t="s">
        <v>16</v>
      </c>
      <c r="O18" s="6" t="s">
        <v>17</v>
      </c>
      <c r="P18" s="6" t="s">
        <v>18</v>
      </c>
      <c r="Q18" s="6">
        <v>1680</v>
      </c>
      <c r="R18" s="16">
        <v>2360</v>
      </c>
    </row>
    <row r="19" spans="1:18" x14ac:dyDescent="0.25">
      <c r="A19" s="4" t="s">
        <v>48</v>
      </c>
      <c r="B19" s="3"/>
      <c r="C19" s="3"/>
      <c r="D19" s="3">
        <f>SUM((B11*B13))*350</f>
        <v>0</v>
      </c>
      <c r="E19" s="3">
        <f>SUM((D11*D13))*350</f>
        <v>0</v>
      </c>
      <c r="F19" s="3"/>
      <c r="G19" s="3"/>
      <c r="H19" s="3"/>
      <c r="I19" s="3"/>
      <c r="J19" s="3" t="s">
        <v>19</v>
      </c>
      <c r="K19" s="3" t="s">
        <v>36</v>
      </c>
      <c r="L19" s="6" t="s">
        <v>8</v>
      </c>
      <c r="M19" s="6">
        <v>8000</v>
      </c>
      <c r="N19" s="6" t="s">
        <v>13</v>
      </c>
      <c r="O19" s="6" t="s">
        <v>14</v>
      </c>
      <c r="P19" s="6" t="s">
        <v>11</v>
      </c>
      <c r="Q19" s="6">
        <v>999</v>
      </c>
      <c r="R19" s="16">
        <v>2460</v>
      </c>
    </row>
    <row r="20" spans="1:18" x14ac:dyDescent="0.25">
      <c r="A20" s="3"/>
      <c r="B20" s="3"/>
      <c r="C20" s="3"/>
      <c r="D20" s="3"/>
      <c r="E20" s="3"/>
      <c r="F20" s="3"/>
      <c r="G20" s="3"/>
      <c r="H20" s="3"/>
      <c r="I20" s="3"/>
      <c r="J20" s="3" t="s">
        <v>19</v>
      </c>
      <c r="K20" s="3" t="s">
        <v>37</v>
      </c>
      <c r="L20" s="6" t="s">
        <v>12</v>
      </c>
      <c r="M20" s="6">
        <v>2500</v>
      </c>
      <c r="N20" s="6" t="s">
        <v>20</v>
      </c>
      <c r="O20" s="6" t="s">
        <v>21</v>
      </c>
      <c r="P20" s="6" t="s">
        <v>11</v>
      </c>
      <c r="Q20" s="6">
        <v>660</v>
      </c>
      <c r="R20" s="16">
        <v>2640</v>
      </c>
    </row>
    <row r="21" spans="1:18" x14ac:dyDescent="0.25">
      <c r="A21" s="4" t="s">
        <v>49</v>
      </c>
      <c r="B21" s="3"/>
      <c r="C21" s="3"/>
      <c r="D21" s="3">
        <f>IF(B5&gt;0,1500,0)</f>
        <v>0</v>
      </c>
      <c r="E21" s="3">
        <f>IF(B5&gt;1,1500,0)</f>
        <v>0</v>
      </c>
      <c r="F21" s="3"/>
      <c r="G21" s="3"/>
      <c r="H21" s="3"/>
      <c r="I21" s="3"/>
      <c r="J21" s="3" t="s">
        <v>19</v>
      </c>
      <c r="K21" s="3" t="s">
        <v>38</v>
      </c>
      <c r="L21" s="6" t="s">
        <v>8</v>
      </c>
      <c r="M21" s="6">
        <v>7000</v>
      </c>
      <c r="N21" s="6" t="s">
        <v>20</v>
      </c>
      <c r="O21" s="6" t="s">
        <v>17</v>
      </c>
      <c r="P21" s="6" t="s">
        <v>18</v>
      </c>
      <c r="Q21" s="6">
        <v>1495</v>
      </c>
      <c r="R21" s="16">
        <v>2990</v>
      </c>
    </row>
    <row r="22" spans="1:18" x14ac:dyDescent="0.25">
      <c r="A22" s="3"/>
      <c r="B22" s="3"/>
      <c r="C22" s="3"/>
      <c r="D22" s="3"/>
      <c r="E22" s="3"/>
      <c r="F22" s="3"/>
      <c r="G22" s="3"/>
      <c r="H22" s="3"/>
      <c r="I22" s="3"/>
      <c r="J22" s="3" t="s">
        <v>22</v>
      </c>
      <c r="K22" s="3" t="s">
        <v>40</v>
      </c>
      <c r="L22" s="6" t="s">
        <v>12</v>
      </c>
      <c r="M22" s="6">
        <v>2000</v>
      </c>
      <c r="N22" s="6" t="s">
        <v>23</v>
      </c>
      <c r="O22" s="6" t="s">
        <v>14</v>
      </c>
      <c r="P22" s="6" t="s">
        <v>11</v>
      </c>
      <c r="Q22" s="6">
        <v>1368</v>
      </c>
      <c r="R22" s="16">
        <v>3340</v>
      </c>
    </row>
    <row r="23" spans="1:18" x14ac:dyDescent="0.25">
      <c r="A23" s="4" t="s">
        <v>50</v>
      </c>
      <c r="B23" s="3"/>
      <c r="C23" s="3"/>
      <c r="D23" s="3">
        <f>SUM(B11*B13*200)</f>
        <v>0</v>
      </c>
      <c r="E23" s="3">
        <f>SUM(D11*D13*200)</f>
        <v>0</v>
      </c>
      <c r="F23" s="3"/>
      <c r="G23" s="3"/>
      <c r="H23" s="3"/>
      <c r="I23" s="3"/>
      <c r="J23" s="3" t="s">
        <v>22</v>
      </c>
      <c r="K23" s="3" t="s">
        <v>39</v>
      </c>
      <c r="L23" s="6" t="s">
        <v>15</v>
      </c>
      <c r="M23" s="6">
        <v>7000</v>
      </c>
      <c r="N23" s="6" t="s">
        <v>20</v>
      </c>
      <c r="O23" s="6" t="s">
        <v>21</v>
      </c>
      <c r="P23" s="6" t="s">
        <v>18</v>
      </c>
      <c r="Q23" s="6">
        <v>820</v>
      </c>
      <c r="R23" s="16">
        <v>3280</v>
      </c>
    </row>
    <row r="24" spans="1:18" x14ac:dyDescent="0.25">
      <c r="A24" s="3" t="s">
        <v>2</v>
      </c>
      <c r="B24" s="3"/>
      <c r="C24" s="3"/>
      <c r="D24" s="3">
        <f>IF(B15&gt;3,D23,0)</f>
        <v>0</v>
      </c>
      <c r="E24" s="3">
        <f>IF(D15&gt;3,E23,0)</f>
        <v>0</v>
      </c>
      <c r="F24" s="3"/>
      <c r="G24" s="3"/>
      <c r="H24" s="3"/>
      <c r="I24" s="3"/>
      <c r="J24" s="3" t="s">
        <v>22</v>
      </c>
      <c r="K24" s="3" t="s">
        <v>41</v>
      </c>
      <c r="L24" s="6" t="s">
        <v>15</v>
      </c>
      <c r="M24" s="6">
        <v>7000</v>
      </c>
      <c r="N24" s="6" t="s">
        <v>16</v>
      </c>
      <c r="O24" s="6" t="s">
        <v>17</v>
      </c>
      <c r="P24" s="6" t="s">
        <v>11</v>
      </c>
      <c r="Q24" s="6">
        <v>1580</v>
      </c>
      <c r="R24" s="16">
        <v>3160</v>
      </c>
    </row>
    <row r="25" spans="1:18" x14ac:dyDescent="0.25">
      <c r="A25" s="3"/>
      <c r="B25" s="3"/>
      <c r="C25" s="3"/>
      <c r="D25" s="3"/>
      <c r="E25" s="3"/>
      <c r="F25" s="3"/>
      <c r="G25" s="3"/>
      <c r="H25" s="3"/>
      <c r="I25" s="3"/>
      <c r="J25" s="3" t="s">
        <v>24</v>
      </c>
      <c r="K25" s="3"/>
      <c r="L25" s="6" t="s">
        <v>12</v>
      </c>
      <c r="M25" s="6">
        <v>1500</v>
      </c>
      <c r="N25" s="6" t="s">
        <v>25</v>
      </c>
      <c r="O25" s="6" t="s">
        <v>21</v>
      </c>
      <c r="P25" s="6" t="s">
        <v>18</v>
      </c>
      <c r="Q25" s="6">
        <v>460</v>
      </c>
      <c r="R25" s="16">
        <v>1840</v>
      </c>
    </row>
    <row r="26" spans="1:18" x14ac:dyDescent="0.25">
      <c r="A26" s="3" t="s">
        <v>58</v>
      </c>
      <c r="B26" s="3"/>
      <c r="C26" s="3"/>
      <c r="D26" s="11">
        <f>SUM(D17:D24)</f>
        <v>0</v>
      </c>
      <c r="E26" s="11">
        <f>SUM(E17:E24)</f>
        <v>0</v>
      </c>
      <c r="F26" s="3"/>
      <c r="G26" s="3"/>
      <c r="H26" s="3"/>
      <c r="I26" s="3"/>
      <c r="J26" s="3" t="s">
        <v>24</v>
      </c>
      <c r="K26" s="3"/>
      <c r="L26" s="6" t="s">
        <v>12</v>
      </c>
      <c r="M26" s="6">
        <v>2000</v>
      </c>
      <c r="N26" s="6" t="s">
        <v>9</v>
      </c>
      <c r="O26" s="6" t="s">
        <v>17</v>
      </c>
      <c r="P26" s="6" t="s">
        <v>18</v>
      </c>
      <c r="Q26" s="6">
        <v>560</v>
      </c>
      <c r="R26" s="16">
        <v>1120</v>
      </c>
    </row>
    <row r="27" spans="1:18" x14ac:dyDescent="0.25">
      <c r="A27" s="3"/>
      <c r="B27" s="3"/>
      <c r="C27" s="3"/>
      <c r="D27" s="3"/>
      <c r="E27" s="3"/>
      <c r="F27" s="3"/>
      <c r="G27" s="3"/>
      <c r="H27" s="3"/>
      <c r="I27" s="3"/>
      <c r="J27" s="3" t="s">
        <v>24</v>
      </c>
      <c r="K27" s="3"/>
      <c r="L27" s="6" t="s">
        <v>12</v>
      </c>
      <c r="M27" s="6">
        <v>1500</v>
      </c>
      <c r="N27" s="6" t="s">
        <v>26</v>
      </c>
      <c r="O27" s="6" t="s">
        <v>21</v>
      </c>
      <c r="P27" s="6" t="s">
        <v>18</v>
      </c>
      <c r="Q27" s="6">
        <v>373</v>
      </c>
      <c r="R27" s="16">
        <v>1490</v>
      </c>
    </row>
    <row r="28" spans="1:18" x14ac:dyDescent="0.25">
      <c r="A28" s="3" t="s">
        <v>59</v>
      </c>
      <c r="B28" s="3"/>
      <c r="C28" s="3"/>
      <c r="D28" s="3">
        <f>SUM(((D17+D19+D21)*0.85)+(D23+D24))</f>
        <v>0</v>
      </c>
      <c r="E28" s="3">
        <f>SUM(((E17+E19+E21)*0.85)+(E23+E24))</f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3" t="s">
        <v>46</v>
      </c>
      <c r="B29" s="3"/>
      <c r="C29" s="3"/>
      <c r="D29" s="10">
        <f>SUM(D26-D28)</f>
        <v>0</v>
      </c>
      <c r="E29" s="10">
        <f>SUM(E26-E28)</f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  <c r="N30" s="6"/>
      <c r="O30" s="6"/>
      <c r="P30" s="6"/>
      <c r="Q30" s="6"/>
      <c r="R30" s="6"/>
    </row>
    <row r="31" spans="1:18" x14ac:dyDescent="0.25">
      <c r="A31" s="4" t="s">
        <v>44</v>
      </c>
      <c r="B31" s="3"/>
      <c r="C31" s="3"/>
      <c r="D31" s="3">
        <f>SUM(D26*0.015)</f>
        <v>0</v>
      </c>
      <c r="E31" s="3">
        <f>SUM(E26*0.015)</f>
        <v>0</v>
      </c>
      <c r="F31" s="3"/>
      <c r="G31" s="3"/>
      <c r="H31" s="3"/>
      <c r="I31" s="3"/>
      <c r="J31" s="3"/>
      <c r="K31" s="3"/>
      <c r="L31" s="3"/>
      <c r="M31" s="6"/>
      <c r="N31" s="6"/>
      <c r="O31" s="6"/>
      <c r="P31" s="6"/>
      <c r="Q31" s="6"/>
      <c r="R31" s="6"/>
    </row>
    <row r="32" spans="1:18" x14ac:dyDescent="0.25">
      <c r="A32" s="3" t="s">
        <v>45</v>
      </c>
      <c r="B32" s="3"/>
      <c r="C32" s="3"/>
      <c r="D32" s="3">
        <f>IF(B15&gt;3,(D31),0)</f>
        <v>0</v>
      </c>
      <c r="E32" s="3">
        <f>IF(D15&gt;3,(E31),0)</f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3" t="s">
        <v>57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3" t="s">
        <v>51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</sheetData>
  <dataValidations count="2">
    <dataValidation type="list" allowBlank="1" showInputMessage="1" showErrorMessage="1" sqref="B7:D7">
      <formula1>$K$16:$K$24</formula1>
    </dataValidation>
    <dataValidation type="list" allowBlank="1" showInputMessage="1" showErrorMessage="1" sqref="B8:C8">
      <formula1>$I$17:$I$25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/>
  </sheetViews>
  <sheetFormatPr defaultRowHeight="15" x14ac:dyDescent="0.25"/>
  <cols>
    <col min="1" max="1" width="35.42578125" customWidth="1"/>
    <col min="2" max="2" width="12.85546875" customWidth="1"/>
    <col min="3" max="3" width="3" style="3" customWidth="1"/>
    <col min="4" max="4" width="12.5703125" customWidth="1"/>
    <col min="5" max="5" width="11" customWidth="1"/>
    <col min="9" max="9" width="13.28515625" customWidth="1"/>
    <col min="10" max="10" width="17.42578125" customWidth="1"/>
    <col min="11" max="11" width="17.42578125" style="3" customWidth="1"/>
    <col min="12" max="12" width="13.42578125" customWidth="1"/>
    <col min="13" max="13" width="7.85546875" customWidth="1"/>
  </cols>
  <sheetData>
    <row r="1" spans="1:18" x14ac:dyDescent="0.25">
      <c r="A1" s="1" t="s">
        <v>61</v>
      </c>
    </row>
    <row r="3" spans="1:18" x14ac:dyDescent="0.25">
      <c r="A3" s="1" t="s">
        <v>42</v>
      </c>
    </row>
    <row r="4" spans="1:18" x14ac:dyDescent="0.25">
      <c r="B4" t="s">
        <v>52</v>
      </c>
    </row>
    <row r="5" spans="1:18" x14ac:dyDescent="0.25">
      <c r="A5" s="4" t="s">
        <v>4</v>
      </c>
      <c r="B5" s="8"/>
      <c r="C5" s="9"/>
    </row>
    <row r="6" spans="1:18" s="3" customFormat="1" ht="24" customHeight="1" x14ac:dyDescent="0.25">
      <c r="A6" s="4"/>
      <c r="B6" s="12" t="s">
        <v>53</v>
      </c>
      <c r="C6" s="13"/>
      <c r="D6" s="4" t="s">
        <v>54</v>
      </c>
    </row>
    <row r="7" spans="1:18" x14ac:dyDescent="0.25">
      <c r="A7" s="2" t="s">
        <v>3</v>
      </c>
      <c r="B7" s="8" t="s">
        <v>41</v>
      </c>
      <c r="D7" s="15" t="s">
        <v>36</v>
      </c>
    </row>
    <row r="8" spans="1:18" s="3" customFormat="1" ht="3.75" customHeight="1" x14ac:dyDescent="0.25">
      <c r="A8" s="2"/>
      <c r="B8" s="7"/>
      <c r="C8" s="14"/>
    </row>
    <row r="9" spans="1:18" x14ac:dyDescent="0.25">
      <c r="A9" s="4" t="s">
        <v>43</v>
      </c>
      <c r="B9" s="8">
        <f>IF(B7="ECO-OFP10",1660,IF(B7="Eco-IFP6.6",1990,IF(B7="Eco-IORP4.8",2360,IF(B7="PRO-OFP6.6",2460,IF(B7="PRO-IFP3.9",2640,IF(B7="PRO-ORP3.9",2990,IF(B7="EXP-IFP1.5",3340,IF(B7="EXP-IORP3.9",3280,IF(B7="EXP-IOFP4.8",3160,0)))))))))</f>
        <v>3160</v>
      </c>
      <c r="C9" s="17"/>
      <c r="D9" s="15">
        <f t="shared" ref="D9" si="0">IF(D7="ECO-OFP10",1660,IF(D7="Eco-IFP6.6",1990,IF(D7="Eco-IORP4.8",2360,IF(D7="PRO-OFP6.6",2460,IF(D7="PRO-IFP3.9",2640,IF(D7="PRO-ORP3.9",2990,IF(D7="EXP-IFP1.5",3340,IF(D7="EXP-IORP3.9",3280,IF(D7="EXP-IOFP4.8",3160,0)))))))))</f>
        <v>2460</v>
      </c>
    </row>
    <row r="10" spans="1:18" s="3" customFormat="1" ht="4.5" customHeight="1" x14ac:dyDescent="0.25">
      <c r="A10" s="4"/>
      <c r="B10" s="7"/>
      <c r="C10" s="14"/>
    </row>
    <row r="11" spans="1:18" x14ac:dyDescent="0.25">
      <c r="A11" t="s">
        <v>5</v>
      </c>
      <c r="B11" s="8"/>
      <c r="C11" s="9"/>
      <c r="D11" s="15"/>
    </row>
    <row r="12" spans="1:18" s="3" customFormat="1" ht="3.75" customHeight="1" x14ac:dyDescent="0.25">
      <c r="B12" s="7"/>
      <c r="C12" s="14"/>
    </row>
    <row r="13" spans="1:18" x14ac:dyDescent="0.25">
      <c r="A13" t="s">
        <v>6</v>
      </c>
      <c r="B13" s="8"/>
      <c r="C13" s="9"/>
      <c r="D13" s="15"/>
    </row>
    <row r="14" spans="1:18" s="3" customFormat="1" ht="4.5" customHeight="1" x14ac:dyDescent="0.25">
      <c r="B14" s="7"/>
      <c r="C14" s="14"/>
    </row>
    <row r="15" spans="1:18" x14ac:dyDescent="0.25">
      <c r="A15" t="s">
        <v>55</v>
      </c>
      <c r="B15" s="8"/>
      <c r="C15" s="9"/>
      <c r="D15" s="15"/>
      <c r="J15" s="4" t="s">
        <v>0</v>
      </c>
      <c r="K15" s="4" t="s">
        <v>56</v>
      </c>
      <c r="L15" s="5" t="s">
        <v>27</v>
      </c>
      <c r="M15" s="5" t="s">
        <v>28</v>
      </c>
      <c r="N15" s="5" t="s">
        <v>1</v>
      </c>
      <c r="O15" s="5" t="s">
        <v>29</v>
      </c>
      <c r="P15" s="5" t="s">
        <v>30</v>
      </c>
      <c r="Q15" s="5" t="s">
        <v>31</v>
      </c>
      <c r="R15" s="5" t="s">
        <v>32</v>
      </c>
    </row>
    <row r="16" spans="1:18" s="3" customFormat="1" x14ac:dyDescent="0.25">
      <c r="B16" s="9"/>
      <c r="C16" s="9"/>
      <c r="I16"/>
      <c r="J16" s="3" t="s">
        <v>7</v>
      </c>
      <c r="K16" s="3" t="s">
        <v>33</v>
      </c>
      <c r="L16" s="6" t="s">
        <v>8</v>
      </c>
      <c r="M16" s="6">
        <v>8000</v>
      </c>
      <c r="N16" s="6" t="s">
        <v>9</v>
      </c>
      <c r="O16" s="6" t="s">
        <v>10</v>
      </c>
      <c r="P16" s="6" t="s">
        <v>11</v>
      </c>
      <c r="Q16" s="6">
        <v>1530</v>
      </c>
      <c r="R16" s="16">
        <v>1660</v>
      </c>
    </row>
    <row r="17" spans="1:19" x14ac:dyDescent="0.25">
      <c r="A17" s="4" t="s">
        <v>47</v>
      </c>
      <c r="D17">
        <f>SUM(B9*B11*B13)</f>
        <v>0</v>
      </c>
      <c r="E17" s="3">
        <f>SUM(D9*D11*D13)</f>
        <v>0</v>
      </c>
      <c r="J17" s="3" t="s">
        <v>7</v>
      </c>
      <c r="K17" s="3" t="s">
        <v>34</v>
      </c>
      <c r="L17" s="6" t="s">
        <v>12</v>
      </c>
      <c r="M17" s="6">
        <v>2000</v>
      </c>
      <c r="N17" s="6" t="s">
        <v>13</v>
      </c>
      <c r="O17" s="6" t="s">
        <v>14</v>
      </c>
      <c r="P17" s="6" t="s">
        <v>11</v>
      </c>
      <c r="Q17" s="6">
        <v>815</v>
      </c>
      <c r="R17" s="16">
        <v>1990</v>
      </c>
    </row>
    <row r="18" spans="1:19" x14ac:dyDescent="0.25">
      <c r="J18" s="3" t="s">
        <v>7</v>
      </c>
      <c r="K18" s="3" t="s">
        <v>35</v>
      </c>
      <c r="L18" s="6" t="s">
        <v>15</v>
      </c>
      <c r="M18" s="6">
        <v>7000</v>
      </c>
      <c r="N18" s="6" t="s">
        <v>16</v>
      </c>
      <c r="O18" s="6" t="s">
        <v>17</v>
      </c>
      <c r="P18" s="6" t="s">
        <v>18</v>
      </c>
      <c r="Q18" s="6">
        <v>1680</v>
      </c>
      <c r="R18" s="16">
        <v>2360</v>
      </c>
    </row>
    <row r="19" spans="1:19" x14ac:dyDescent="0.25">
      <c r="A19" s="1" t="s">
        <v>48</v>
      </c>
      <c r="D19">
        <f>SUM((B11*B13))*350</f>
        <v>0</v>
      </c>
      <c r="E19" s="3">
        <f>SUM((D11*D13))*350</f>
        <v>0</v>
      </c>
      <c r="J19" s="3" t="s">
        <v>19</v>
      </c>
      <c r="K19" s="3" t="s">
        <v>36</v>
      </c>
      <c r="L19" s="6" t="s">
        <v>8</v>
      </c>
      <c r="M19" s="6">
        <v>8000</v>
      </c>
      <c r="N19" s="6" t="s">
        <v>13</v>
      </c>
      <c r="O19" s="6" t="s">
        <v>14</v>
      </c>
      <c r="P19" s="6" t="s">
        <v>11</v>
      </c>
      <c r="Q19" s="6">
        <v>999</v>
      </c>
      <c r="R19" s="16">
        <v>2460</v>
      </c>
    </row>
    <row r="20" spans="1:19" x14ac:dyDescent="0.25">
      <c r="J20" s="3" t="s">
        <v>19</v>
      </c>
      <c r="K20" s="3" t="s">
        <v>37</v>
      </c>
      <c r="L20" s="6" t="s">
        <v>12</v>
      </c>
      <c r="M20" s="6">
        <v>2500</v>
      </c>
      <c r="N20" s="6" t="s">
        <v>20</v>
      </c>
      <c r="O20" s="6" t="s">
        <v>21</v>
      </c>
      <c r="P20" s="6" t="s">
        <v>11</v>
      </c>
      <c r="Q20" s="6">
        <v>660</v>
      </c>
      <c r="R20" s="16">
        <v>2640</v>
      </c>
    </row>
    <row r="21" spans="1:19" x14ac:dyDescent="0.25">
      <c r="A21" s="1" t="s">
        <v>49</v>
      </c>
      <c r="D21">
        <f>IF(B5&gt;0,1500,0)</f>
        <v>0</v>
      </c>
      <c r="E21">
        <f>IF(B5&gt;1,1500,0)</f>
        <v>0</v>
      </c>
      <c r="J21" s="3" t="s">
        <v>19</v>
      </c>
      <c r="K21" s="3" t="s">
        <v>38</v>
      </c>
      <c r="L21" s="6" t="s">
        <v>8</v>
      </c>
      <c r="M21" s="6">
        <v>7000</v>
      </c>
      <c r="N21" s="6" t="s">
        <v>20</v>
      </c>
      <c r="O21" s="6" t="s">
        <v>17</v>
      </c>
      <c r="P21" s="6" t="s">
        <v>18</v>
      </c>
      <c r="Q21" s="6">
        <v>1495</v>
      </c>
      <c r="R21" s="16">
        <v>2990</v>
      </c>
    </row>
    <row r="22" spans="1:19" x14ac:dyDescent="0.25">
      <c r="J22" s="3" t="s">
        <v>22</v>
      </c>
      <c r="K22" s="3" t="s">
        <v>40</v>
      </c>
      <c r="L22" s="6" t="s">
        <v>12</v>
      </c>
      <c r="M22" s="6">
        <v>2000</v>
      </c>
      <c r="N22" s="6" t="s">
        <v>23</v>
      </c>
      <c r="O22" s="6" t="s">
        <v>14</v>
      </c>
      <c r="P22" s="6" t="s">
        <v>11</v>
      </c>
      <c r="Q22" s="6">
        <v>1368</v>
      </c>
      <c r="R22" s="16">
        <v>3340</v>
      </c>
    </row>
    <row r="23" spans="1:19" x14ac:dyDescent="0.25">
      <c r="A23" s="1" t="s">
        <v>50</v>
      </c>
      <c r="D23">
        <f>SUM(B11*B13*200)</f>
        <v>0</v>
      </c>
      <c r="E23" s="3">
        <f>SUM(D11*D13*200)</f>
        <v>0</v>
      </c>
      <c r="J23" s="3" t="s">
        <v>22</v>
      </c>
      <c r="K23" s="3" t="s">
        <v>39</v>
      </c>
      <c r="L23" s="6" t="s">
        <v>15</v>
      </c>
      <c r="M23" s="6">
        <v>7000</v>
      </c>
      <c r="N23" s="6" t="s">
        <v>20</v>
      </c>
      <c r="O23" s="6" t="s">
        <v>21</v>
      </c>
      <c r="P23" s="6" t="s">
        <v>18</v>
      </c>
      <c r="Q23" s="6">
        <v>820</v>
      </c>
      <c r="R23" s="16">
        <v>3280</v>
      </c>
    </row>
    <row r="24" spans="1:19" x14ac:dyDescent="0.25">
      <c r="A24" t="s">
        <v>2</v>
      </c>
      <c r="D24">
        <f>IF(B15&gt;3,D23,0)</f>
        <v>0</v>
      </c>
      <c r="E24" s="3">
        <f>IF(D15&gt;3,E23,0)</f>
        <v>0</v>
      </c>
      <c r="J24" s="3" t="s">
        <v>22</v>
      </c>
      <c r="K24" s="3" t="s">
        <v>41</v>
      </c>
      <c r="L24" s="6" t="s">
        <v>15</v>
      </c>
      <c r="M24" s="6">
        <v>7000</v>
      </c>
      <c r="N24" s="6" t="s">
        <v>16</v>
      </c>
      <c r="O24" s="6" t="s">
        <v>17</v>
      </c>
      <c r="P24" s="6" t="s">
        <v>11</v>
      </c>
      <c r="Q24" s="6">
        <v>1580</v>
      </c>
      <c r="R24" s="16">
        <v>3160</v>
      </c>
    </row>
    <row r="25" spans="1:19" x14ac:dyDescent="0.25">
      <c r="J25" s="3" t="s">
        <v>24</v>
      </c>
      <c r="L25" s="6" t="s">
        <v>12</v>
      </c>
      <c r="M25" s="6">
        <v>1500</v>
      </c>
      <c r="N25" s="6" t="s">
        <v>25</v>
      </c>
      <c r="O25" s="6" t="s">
        <v>21</v>
      </c>
      <c r="P25" s="6" t="s">
        <v>18</v>
      </c>
      <c r="Q25" s="6">
        <v>460</v>
      </c>
      <c r="R25" s="16">
        <v>1840</v>
      </c>
    </row>
    <row r="26" spans="1:19" x14ac:dyDescent="0.25">
      <c r="A26" t="s">
        <v>58</v>
      </c>
      <c r="D26" s="11">
        <f>SUM(D17:D24)</f>
        <v>0</v>
      </c>
      <c r="E26" s="11">
        <f>SUM(E17:E24)</f>
        <v>0</v>
      </c>
      <c r="J26" s="3" t="s">
        <v>24</v>
      </c>
      <c r="L26" s="6" t="s">
        <v>12</v>
      </c>
      <c r="M26" s="6">
        <v>2000</v>
      </c>
      <c r="N26" s="6" t="s">
        <v>9</v>
      </c>
      <c r="O26" s="6" t="s">
        <v>17</v>
      </c>
      <c r="P26" s="6" t="s">
        <v>18</v>
      </c>
      <c r="Q26" s="6">
        <v>560</v>
      </c>
      <c r="R26" s="16">
        <v>1120</v>
      </c>
    </row>
    <row r="27" spans="1:19" x14ac:dyDescent="0.25">
      <c r="J27" s="3" t="s">
        <v>24</v>
      </c>
      <c r="L27" s="6" t="s">
        <v>12</v>
      </c>
      <c r="M27" s="6">
        <v>1500</v>
      </c>
      <c r="N27" s="6" t="s">
        <v>26</v>
      </c>
      <c r="O27" s="6" t="s">
        <v>21</v>
      </c>
      <c r="P27" s="6" t="s">
        <v>18</v>
      </c>
      <c r="Q27" s="6">
        <v>373</v>
      </c>
      <c r="R27" s="16">
        <v>1490</v>
      </c>
    </row>
    <row r="28" spans="1:19" x14ac:dyDescent="0.25">
      <c r="A28" t="s">
        <v>59</v>
      </c>
      <c r="D28">
        <f>SUM(((D17+D19+D21)*0.75)+(D23+D24))</f>
        <v>0</v>
      </c>
      <c r="E28" s="3">
        <f>SUM(((E17+E19+E21)*0.75)+(E23+E24))</f>
        <v>0</v>
      </c>
    </row>
    <row r="29" spans="1:19" x14ac:dyDescent="0.25">
      <c r="A29" t="s">
        <v>46</v>
      </c>
      <c r="D29" s="10">
        <f>SUM(D26-D28)</f>
        <v>0</v>
      </c>
      <c r="E29" s="10">
        <f>SUM(E26-E28)</f>
        <v>0</v>
      </c>
    </row>
    <row r="30" spans="1:19" x14ac:dyDescent="0.25">
      <c r="L30" s="3"/>
      <c r="M30" s="6"/>
      <c r="N30" s="6"/>
      <c r="O30" s="6"/>
      <c r="P30" s="6"/>
      <c r="Q30" s="6"/>
      <c r="R30" s="6"/>
      <c r="S30" s="6"/>
    </row>
    <row r="31" spans="1:19" x14ac:dyDescent="0.25">
      <c r="A31" s="4" t="s">
        <v>44</v>
      </c>
      <c r="D31">
        <f>SUM(D26*0.015)</f>
        <v>0</v>
      </c>
      <c r="E31" s="3">
        <f>SUM(E26*0.015)</f>
        <v>0</v>
      </c>
      <c r="L31" s="3"/>
      <c r="M31" s="6"/>
      <c r="N31" s="6"/>
      <c r="O31" s="6"/>
      <c r="P31" s="6"/>
      <c r="Q31" s="6"/>
      <c r="R31" s="6"/>
      <c r="S31" s="6"/>
    </row>
    <row r="32" spans="1:19" x14ac:dyDescent="0.25">
      <c r="A32" t="s">
        <v>45</v>
      </c>
      <c r="D32">
        <f>IF(B15&gt;3,(D31),0)</f>
        <v>0</v>
      </c>
      <c r="E32" s="3">
        <f>IF(D15&gt;3,(E31),0)</f>
        <v>0</v>
      </c>
    </row>
    <row r="34" spans="1:1" x14ac:dyDescent="0.25">
      <c r="A34" t="s">
        <v>57</v>
      </c>
    </row>
    <row r="35" spans="1:1" x14ac:dyDescent="0.25">
      <c r="A35" t="s">
        <v>51</v>
      </c>
    </row>
  </sheetData>
  <scenarios current="0" show="0">
    <scenario name="ECO-OFP10" locked="1" count="1" user="E. Kluitenberg" comment="Gemaakt door E. Kluitenberg op 3-7-2019">
      <inputCells r="K16" val="1660"/>
    </scenario>
  </scenarios>
  <dataValidations count="2">
    <dataValidation type="list" allowBlank="1" showInputMessage="1" showErrorMessage="1" sqref="B8:C8">
      <formula1>$I$17:$I$25</formula1>
    </dataValidation>
    <dataValidation type="list" allowBlank="1" showInputMessage="1" showErrorMessage="1" sqref="B7:D7">
      <formula1>$K$16:$K$24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B1" sqref="B1"/>
    </sheetView>
  </sheetViews>
  <sheetFormatPr defaultRowHeight="15" x14ac:dyDescent="0.25"/>
  <cols>
    <col min="1" max="1" width="28.7109375" customWidth="1"/>
    <col min="2" max="2" width="11.85546875" customWidth="1"/>
    <col min="3" max="3" width="1.7109375" customWidth="1"/>
    <col min="4" max="4" width="12.42578125" customWidth="1"/>
  </cols>
  <sheetData>
    <row r="1" spans="1:18" x14ac:dyDescent="0.25">
      <c r="A1" s="4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/>
      <c r="B4" s="3" t="s">
        <v>52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4" t="s">
        <v>4</v>
      </c>
      <c r="B5" s="8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4"/>
      <c r="B6" s="12" t="s">
        <v>53</v>
      </c>
      <c r="C6" s="13"/>
      <c r="D6" s="4" t="s">
        <v>54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2" t="s">
        <v>3</v>
      </c>
      <c r="B7" s="8" t="s">
        <v>41</v>
      </c>
      <c r="C7" s="3"/>
      <c r="D7" s="15" t="s">
        <v>36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2"/>
      <c r="B8" s="7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4" t="s">
        <v>43</v>
      </c>
      <c r="B9" s="8">
        <f>IF(B7="ECO-OFP10",1660,IF(B7="Eco-IFP6.6",1990,IF(B7="Eco-IORP4.8",2360,IF(B7="PRO-OFP6.6",2460,IF(B7="PRO-IFP3.9",2640,IF(B7="PRO-ORP3.9",2990,IF(B7="EXP-IFP1.5",3340,IF(B7="EXP-IORP3.9",3280,IF(B7="EXP-IOFP4.8",3160,0)))))))))</f>
        <v>3160</v>
      </c>
      <c r="C9" s="17"/>
      <c r="D9" s="15">
        <f t="shared" ref="D9" si="0">IF(D7="ECO-OFP10",1660,IF(D7="Eco-IFP6.6",1990,IF(D7="Eco-IORP4.8",2360,IF(D7="PRO-OFP6.6",2460,IF(D7="PRO-IFP3.9",2640,IF(D7="PRO-ORP3.9",2990,IF(D7="EXP-IFP1.5",3340,IF(D7="EXP-IORP3.9",3280,IF(D7="EXP-IOFP4.8",3160,0)))))))))</f>
        <v>2460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4"/>
      <c r="B10" s="7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 t="s">
        <v>5</v>
      </c>
      <c r="B11" s="8"/>
      <c r="C11" s="9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3"/>
      <c r="B12" s="7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3" t="s">
        <v>6</v>
      </c>
      <c r="B13" s="8"/>
      <c r="C13" s="9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3"/>
      <c r="B14" s="7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3" t="s">
        <v>55</v>
      </c>
      <c r="B15" s="8"/>
      <c r="C15" s="9"/>
      <c r="D15" s="15"/>
      <c r="E15" s="3"/>
      <c r="F15" s="3"/>
      <c r="G15" s="3"/>
      <c r="H15" s="3"/>
      <c r="I15" s="3"/>
      <c r="J15" s="4" t="s">
        <v>0</v>
      </c>
      <c r="K15" s="4" t="s">
        <v>56</v>
      </c>
      <c r="L15" s="5" t="s">
        <v>27</v>
      </c>
      <c r="M15" s="5" t="s">
        <v>28</v>
      </c>
      <c r="N15" s="5" t="s">
        <v>1</v>
      </c>
      <c r="O15" s="5" t="s">
        <v>29</v>
      </c>
      <c r="P15" s="5" t="s">
        <v>30</v>
      </c>
      <c r="Q15" s="5" t="s">
        <v>31</v>
      </c>
      <c r="R15" s="5" t="s">
        <v>32</v>
      </c>
    </row>
    <row r="16" spans="1:18" x14ac:dyDescent="0.25">
      <c r="A16" s="3"/>
      <c r="B16" s="9"/>
      <c r="C16" s="9"/>
      <c r="D16" s="3"/>
      <c r="E16" s="3"/>
      <c r="F16" s="3"/>
      <c r="G16" s="3"/>
      <c r="H16" s="3"/>
      <c r="I16" s="3"/>
      <c r="J16" s="3" t="s">
        <v>7</v>
      </c>
      <c r="K16" s="3" t="s">
        <v>33</v>
      </c>
      <c r="L16" s="6" t="s">
        <v>8</v>
      </c>
      <c r="M16" s="6">
        <v>8000</v>
      </c>
      <c r="N16" s="6" t="s">
        <v>9</v>
      </c>
      <c r="O16" s="6" t="s">
        <v>10</v>
      </c>
      <c r="P16" s="6" t="s">
        <v>11</v>
      </c>
      <c r="Q16" s="6">
        <v>1530</v>
      </c>
      <c r="R16" s="16">
        <v>1660</v>
      </c>
    </row>
    <row r="17" spans="1:18" x14ac:dyDescent="0.25">
      <c r="A17" s="4" t="s">
        <v>47</v>
      </c>
      <c r="B17" s="3"/>
      <c r="C17" s="3"/>
      <c r="D17" s="3">
        <f>SUM(B9*B11*B13)</f>
        <v>0</v>
      </c>
      <c r="E17" s="3">
        <f>SUM(D9*D11*D13)</f>
        <v>0</v>
      </c>
      <c r="F17" s="3"/>
      <c r="G17" s="3"/>
      <c r="H17" s="3"/>
      <c r="I17" s="3"/>
      <c r="J17" s="3" t="s">
        <v>7</v>
      </c>
      <c r="K17" s="3" t="s">
        <v>34</v>
      </c>
      <c r="L17" s="6" t="s">
        <v>12</v>
      </c>
      <c r="M17" s="6">
        <v>2000</v>
      </c>
      <c r="N17" s="6" t="s">
        <v>13</v>
      </c>
      <c r="O17" s="6" t="s">
        <v>14</v>
      </c>
      <c r="P17" s="6" t="s">
        <v>11</v>
      </c>
      <c r="Q17" s="6">
        <v>815</v>
      </c>
      <c r="R17" s="16">
        <v>1990</v>
      </c>
    </row>
    <row r="18" spans="1:18" x14ac:dyDescent="0.25">
      <c r="A18" s="3"/>
      <c r="B18" s="3"/>
      <c r="C18" s="3"/>
      <c r="D18" s="3"/>
      <c r="E18" s="3"/>
      <c r="F18" s="3"/>
      <c r="G18" s="3"/>
      <c r="H18" s="3"/>
      <c r="I18" s="3"/>
      <c r="J18" s="3" t="s">
        <v>7</v>
      </c>
      <c r="K18" s="3" t="s">
        <v>35</v>
      </c>
      <c r="L18" s="6" t="s">
        <v>15</v>
      </c>
      <c r="M18" s="6">
        <v>7000</v>
      </c>
      <c r="N18" s="6" t="s">
        <v>16</v>
      </c>
      <c r="O18" s="6" t="s">
        <v>17</v>
      </c>
      <c r="P18" s="6" t="s">
        <v>18</v>
      </c>
      <c r="Q18" s="6">
        <v>1680</v>
      </c>
      <c r="R18" s="16">
        <v>2360</v>
      </c>
    </row>
    <row r="19" spans="1:18" x14ac:dyDescent="0.25">
      <c r="A19" s="4" t="s">
        <v>48</v>
      </c>
      <c r="B19" s="3"/>
      <c r="C19" s="3"/>
      <c r="D19" s="3">
        <f>SUM((B11*B13))*350</f>
        <v>0</v>
      </c>
      <c r="E19" s="3">
        <f>SUM((D11*D13))*350</f>
        <v>0</v>
      </c>
      <c r="F19" s="3"/>
      <c r="G19" s="3"/>
      <c r="H19" s="3"/>
      <c r="I19" s="3"/>
      <c r="J19" s="3" t="s">
        <v>19</v>
      </c>
      <c r="K19" s="3" t="s">
        <v>36</v>
      </c>
      <c r="L19" s="6" t="s">
        <v>8</v>
      </c>
      <c r="M19" s="6">
        <v>8000</v>
      </c>
      <c r="N19" s="6" t="s">
        <v>13</v>
      </c>
      <c r="O19" s="6" t="s">
        <v>14</v>
      </c>
      <c r="P19" s="6" t="s">
        <v>11</v>
      </c>
      <c r="Q19" s="6">
        <v>999</v>
      </c>
      <c r="R19" s="16">
        <v>2460</v>
      </c>
    </row>
    <row r="20" spans="1:18" x14ac:dyDescent="0.25">
      <c r="A20" s="3"/>
      <c r="B20" s="3"/>
      <c r="C20" s="3"/>
      <c r="D20" s="3"/>
      <c r="E20" s="3"/>
      <c r="F20" s="3"/>
      <c r="G20" s="3"/>
      <c r="H20" s="3"/>
      <c r="I20" s="3"/>
      <c r="J20" s="3" t="s">
        <v>19</v>
      </c>
      <c r="K20" s="3" t="s">
        <v>37</v>
      </c>
      <c r="L20" s="6" t="s">
        <v>12</v>
      </c>
      <c r="M20" s="6">
        <v>2500</v>
      </c>
      <c r="N20" s="6" t="s">
        <v>20</v>
      </c>
      <c r="O20" s="6" t="s">
        <v>21</v>
      </c>
      <c r="P20" s="6" t="s">
        <v>11</v>
      </c>
      <c r="Q20" s="6">
        <v>660</v>
      </c>
      <c r="R20" s="16">
        <v>2640</v>
      </c>
    </row>
    <row r="21" spans="1:18" x14ac:dyDescent="0.25">
      <c r="A21" s="4" t="s">
        <v>49</v>
      </c>
      <c r="B21" s="3"/>
      <c r="C21" s="3"/>
      <c r="D21" s="3">
        <f>IF(B5&gt;0,1500,0)</f>
        <v>0</v>
      </c>
      <c r="E21" s="3">
        <f>IF(B5&gt;1,1500,0)</f>
        <v>0</v>
      </c>
      <c r="F21" s="3"/>
      <c r="G21" s="3"/>
      <c r="H21" s="3"/>
      <c r="I21" s="3"/>
      <c r="J21" s="3" t="s">
        <v>19</v>
      </c>
      <c r="K21" s="3" t="s">
        <v>38</v>
      </c>
      <c r="L21" s="6" t="s">
        <v>8</v>
      </c>
      <c r="M21" s="6">
        <v>7000</v>
      </c>
      <c r="N21" s="6" t="s">
        <v>20</v>
      </c>
      <c r="O21" s="6" t="s">
        <v>17</v>
      </c>
      <c r="P21" s="6" t="s">
        <v>18</v>
      </c>
      <c r="Q21" s="6">
        <v>1495</v>
      </c>
      <c r="R21" s="16">
        <v>2990</v>
      </c>
    </row>
    <row r="22" spans="1:18" x14ac:dyDescent="0.25">
      <c r="A22" s="3"/>
      <c r="B22" s="3"/>
      <c r="C22" s="3"/>
      <c r="D22" s="3"/>
      <c r="E22" s="3"/>
      <c r="F22" s="3"/>
      <c r="G22" s="3"/>
      <c r="H22" s="3"/>
      <c r="I22" s="3"/>
      <c r="J22" s="3" t="s">
        <v>22</v>
      </c>
      <c r="K22" s="3" t="s">
        <v>40</v>
      </c>
      <c r="L22" s="6" t="s">
        <v>12</v>
      </c>
      <c r="M22" s="6">
        <v>2000</v>
      </c>
      <c r="N22" s="6" t="s">
        <v>23</v>
      </c>
      <c r="O22" s="6" t="s">
        <v>14</v>
      </c>
      <c r="P22" s="6" t="s">
        <v>11</v>
      </c>
      <c r="Q22" s="6">
        <v>1368</v>
      </c>
      <c r="R22" s="16">
        <v>3340</v>
      </c>
    </row>
    <row r="23" spans="1:18" x14ac:dyDescent="0.25">
      <c r="A23" s="4" t="s">
        <v>50</v>
      </c>
      <c r="B23" s="3"/>
      <c r="C23" s="3"/>
      <c r="D23" s="3">
        <f>SUM(B11*B13*200)</f>
        <v>0</v>
      </c>
      <c r="E23" s="3">
        <f>SUM(D11*D13*200)</f>
        <v>0</v>
      </c>
      <c r="F23" s="3"/>
      <c r="G23" s="3"/>
      <c r="H23" s="3"/>
      <c r="I23" s="3"/>
      <c r="J23" s="3" t="s">
        <v>22</v>
      </c>
      <c r="K23" s="3" t="s">
        <v>39</v>
      </c>
      <c r="L23" s="6" t="s">
        <v>15</v>
      </c>
      <c r="M23" s="6">
        <v>7000</v>
      </c>
      <c r="N23" s="6" t="s">
        <v>20</v>
      </c>
      <c r="O23" s="6" t="s">
        <v>21</v>
      </c>
      <c r="P23" s="6" t="s">
        <v>18</v>
      </c>
      <c r="Q23" s="6">
        <v>820</v>
      </c>
      <c r="R23" s="16">
        <v>3280</v>
      </c>
    </row>
    <row r="24" spans="1:18" x14ac:dyDescent="0.25">
      <c r="A24" s="3" t="s">
        <v>2</v>
      </c>
      <c r="B24" s="3"/>
      <c r="C24" s="3"/>
      <c r="D24" s="3">
        <f>IF(B15&gt;3,D23,0)</f>
        <v>0</v>
      </c>
      <c r="E24" s="3">
        <f>IF(D15&gt;3,E23,0)</f>
        <v>0</v>
      </c>
      <c r="F24" s="3"/>
      <c r="G24" s="3"/>
      <c r="H24" s="3"/>
      <c r="I24" s="3"/>
      <c r="J24" s="3" t="s">
        <v>22</v>
      </c>
      <c r="K24" s="3" t="s">
        <v>41</v>
      </c>
      <c r="L24" s="6" t="s">
        <v>15</v>
      </c>
      <c r="M24" s="6">
        <v>7000</v>
      </c>
      <c r="N24" s="6" t="s">
        <v>16</v>
      </c>
      <c r="O24" s="6" t="s">
        <v>17</v>
      </c>
      <c r="P24" s="6" t="s">
        <v>11</v>
      </c>
      <c r="Q24" s="6">
        <v>1580</v>
      </c>
      <c r="R24" s="16">
        <v>3160</v>
      </c>
    </row>
    <row r="25" spans="1:18" x14ac:dyDescent="0.25">
      <c r="A25" s="3"/>
      <c r="B25" s="3"/>
      <c r="C25" s="3"/>
      <c r="D25" s="3"/>
      <c r="E25" s="3"/>
      <c r="F25" s="3"/>
      <c r="G25" s="3"/>
      <c r="H25" s="3"/>
      <c r="I25" s="3"/>
      <c r="J25" s="3" t="s">
        <v>24</v>
      </c>
      <c r="K25" s="3"/>
      <c r="L25" s="6" t="s">
        <v>12</v>
      </c>
      <c r="M25" s="6">
        <v>1500</v>
      </c>
      <c r="N25" s="6" t="s">
        <v>25</v>
      </c>
      <c r="O25" s="6" t="s">
        <v>21</v>
      </c>
      <c r="P25" s="6" t="s">
        <v>18</v>
      </c>
      <c r="Q25" s="6">
        <v>460</v>
      </c>
      <c r="R25" s="16">
        <v>1840</v>
      </c>
    </row>
    <row r="26" spans="1:18" x14ac:dyDescent="0.25">
      <c r="A26" s="3" t="s">
        <v>58</v>
      </c>
      <c r="B26" s="3"/>
      <c r="C26" s="3"/>
      <c r="D26" s="11">
        <f>SUM(D17:D24)</f>
        <v>0</v>
      </c>
      <c r="E26" s="11">
        <f>SUM(E17:E24)</f>
        <v>0</v>
      </c>
      <c r="F26" s="3"/>
      <c r="G26" s="3"/>
      <c r="H26" s="3"/>
      <c r="I26" s="3"/>
      <c r="J26" s="3" t="s">
        <v>24</v>
      </c>
      <c r="K26" s="3"/>
      <c r="L26" s="6" t="s">
        <v>12</v>
      </c>
      <c r="M26" s="6">
        <v>2000</v>
      </c>
      <c r="N26" s="6" t="s">
        <v>9</v>
      </c>
      <c r="O26" s="6" t="s">
        <v>17</v>
      </c>
      <c r="P26" s="6" t="s">
        <v>18</v>
      </c>
      <c r="Q26" s="6">
        <v>560</v>
      </c>
      <c r="R26" s="16">
        <v>1120</v>
      </c>
    </row>
    <row r="27" spans="1:18" x14ac:dyDescent="0.25">
      <c r="A27" s="3"/>
      <c r="B27" s="3"/>
      <c r="C27" s="3"/>
      <c r="D27" s="3"/>
      <c r="E27" s="3"/>
      <c r="F27" s="3"/>
      <c r="G27" s="3"/>
      <c r="H27" s="3"/>
      <c r="I27" s="3"/>
      <c r="J27" s="3" t="s">
        <v>24</v>
      </c>
      <c r="K27" s="3"/>
      <c r="L27" s="6" t="s">
        <v>12</v>
      </c>
      <c r="M27" s="6">
        <v>1500</v>
      </c>
      <c r="N27" s="6" t="s">
        <v>26</v>
      </c>
      <c r="O27" s="6" t="s">
        <v>21</v>
      </c>
      <c r="P27" s="6" t="s">
        <v>18</v>
      </c>
      <c r="Q27" s="6">
        <v>373</v>
      </c>
      <c r="R27" s="16">
        <v>1490</v>
      </c>
    </row>
    <row r="28" spans="1:18" x14ac:dyDescent="0.25">
      <c r="A28" s="3" t="s">
        <v>59</v>
      </c>
      <c r="B28" s="3"/>
      <c r="C28" s="3"/>
      <c r="D28" s="3">
        <f>SUM(((D17+D19+D21)*0.7)+(D23+D24))</f>
        <v>0</v>
      </c>
      <c r="E28" s="3">
        <f>SUM(((E17+E19+E21)*0.7)+(E23+E24))</f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3" t="s">
        <v>46</v>
      </c>
      <c r="B29" s="3"/>
      <c r="C29" s="3"/>
      <c r="D29" s="10">
        <f>SUM(D26-D28)</f>
        <v>0</v>
      </c>
      <c r="E29" s="10">
        <f>SUM(E26-E28)</f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  <c r="N30" s="6"/>
      <c r="O30" s="6"/>
      <c r="P30" s="6"/>
      <c r="Q30" s="6"/>
      <c r="R30" s="6"/>
    </row>
    <row r="31" spans="1:18" x14ac:dyDescent="0.25">
      <c r="A31" s="4" t="s">
        <v>44</v>
      </c>
      <c r="B31" s="3"/>
      <c r="C31" s="3"/>
      <c r="D31" s="3">
        <f>SUM(D26*0.015)</f>
        <v>0</v>
      </c>
      <c r="E31" s="3">
        <f>SUM(E26*0.015)</f>
        <v>0</v>
      </c>
      <c r="F31" s="3"/>
      <c r="G31" s="3"/>
      <c r="H31" s="3"/>
      <c r="I31" s="3"/>
      <c r="J31" s="3"/>
      <c r="K31" s="3"/>
      <c r="L31" s="3"/>
      <c r="M31" s="6"/>
      <c r="N31" s="6"/>
      <c r="O31" s="6"/>
      <c r="P31" s="6"/>
      <c r="Q31" s="6"/>
      <c r="R31" s="6"/>
    </row>
    <row r="32" spans="1:18" x14ac:dyDescent="0.25">
      <c r="A32" s="3" t="s">
        <v>45</v>
      </c>
      <c r="B32" s="3"/>
      <c r="C32" s="3"/>
      <c r="D32" s="3">
        <f>IF(B15&gt;3,(D31),0)</f>
        <v>0</v>
      </c>
      <c r="E32" s="3">
        <f>IF(D15&gt;3,(E31),0)</f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3" t="s">
        <v>57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3" t="s">
        <v>51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</sheetData>
  <dataValidations count="2">
    <dataValidation type="list" allowBlank="1" showInputMessage="1" showErrorMessage="1" sqref="B7:D7">
      <formula1>$K$16:$K$24</formula1>
    </dataValidation>
    <dataValidation type="list" allowBlank="1" showInputMessage="1" showErrorMessage="1" sqref="B8:C8">
      <formula1>$I$17:$I$25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QledX PRO A 15%</vt:lpstr>
      <vt:lpstr>QledX PRO B 25%</vt:lpstr>
      <vt:lpstr>QledX Xperience 30%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Kluitenberg</dc:creator>
  <cp:lastModifiedBy>E. Kluitenberg</cp:lastModifiedBy>
  <dcterms:created xsi:type="dcterms:W3CDTF">2019-06-22T21:27:13Z</dcterms:created>
  <dcterms:modified xsi:type="dcterms:W3CDTF">2019-07-15T11:04:49Z</dcterms:modified>
</cp:coreProperties>
</file>